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a\Desktop\Reports\Sample Of Reports\"/>
    </mc:Choice>
  </mc:AlternateContent>
  <xr:revisionPtr revIDLastSave="0" documentId="13_ncr:1_{41B2839F-2457-440F-8A66-08FAA48BCAA4}" xr6:coauthVersionLast="47" xr6:coauthVersionMax="47" xr10:uidLastSave="{00000000-0000-0000-0000-000000000000}"/>
  <bookViews>
    <workbookView xWindow="-120" yWindow="-120" windowWidth="29040" windowHeight="15720" activeTab="2" xr2:uid="{1A825AAF-49A9-4F89-BECF-A590A3393792}"/>
  </bookViews>
  <sheets>
    <sheet name="Sample Report" sheetId="1" r:id="rId1"/>
    <sheet name="Summary" sheetId="2" r:id="rId2"/>
    <sheet name="Payout Receip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3" l="1"/>
  <c r="B10" i="3" s="1"/>
  <c r="B11" i="3" s="1"/>
  <c r="B13" i="3" s="1"/>
  <c r="B12" i="3"/>
  <c r="J3" i="2"/>
  <c r="J5" i="2"/>
  <c r="J4" i="2"/>
  <c r="G5" i="2"/>
  <c r="G3" i="2"/>
  <c r="D6" i="2"/>
  <c r="D4" i="2"/>
</calcChain>
</file>

<file path=xl/sharedStrings.xml><?xml version="1.0" encoding="utf-8"?>
<sst xmlns="http://schemas.openxmlformats.org/spreadsheetml/2006/main" count="189" uniqueCount="94">
  <si>
    <t>Status</t>
  </si>
  <si>
    <t>Date</t>
  </si>
  <si>
    <t>Trans. Id</t>
  </si>
  <si>
    <t>Order number</t>
  </si>
  <si>
    <t>Type</t>
  </si>
  <si>
    <t>Details</t>
  </si>
  <si>
    <t>Amount</t>
  </si>
  <si>
    <t>Amount - currency</t>
  </si>
  <si>
    <t>Buyer country</t>
  </si>
  <si>
    <t>Paid amount</t>
  </si>
  <si>
    <t>Paid amount - currency</t>
  </si>
  <si>
    <t>Commission</t>
  </si>
  <si>
    <t>Commission - currency</t>
  </si>
  <si>
    <t>Service fee</t>
  </si>
  <si>
    <t>Service fee - currency</t>
  </si>
  <si>
    <t>Discount</t>
  </si>
  <si>
    <t>Discount - currency</t>
  </si>
  <si>
    <t>Sale tax</t>
  </si>
  <si>
    <t>Sale tax - currency</t>
  </si>
  <si>
    <t>Complete</t>
  </si>
  <si>
    <t>t-bdycaeo</t>
  </si>
  <si>
    <t>o-y4jgzno</t>
  </si>
  <si>
    <t>Sale</t>
  </si>
  <si>
    <t>Order: o-y4jgzno Internet Cafe Simulator 2 (PC) Steam Key GLOBAL</t>
  </si>
  <si>
    <t>EUR</t>
  </si>
  <si>
    <t>CR</t>
  </si>
  <si>
    <t>t-bn74hro</t>
  </si>
  <si>
    <t>o-y48pspe</t>
  </si>
  <si>
    <t>Order: o-y48pspe Internet Cafe Simulator 2 (PC) Steam Key GLOBAL</t>
  </si>
  <si>
    <t>US</t>
  </si>
  <si>
    <t>t-bn5nsxa</t>
  </si>
  <si>
    <t>o-y4fudoe</t>
  </si>
  <si>
    <t>Order: o-y4fudoe Internet Cafe Simulator 2 (PC) Steam Key GLOBAL</t>
  </si>
  <si>
    <t>MX</t>
  </si>
  <si>
    <t>t-bn4ynha</t>
  </si>
  <si>
    <t>o-y4rhihy</t>
  </si>
  <si>
    <t>Order: o-y4rhihy Internet Cafe Simulator 2 (PC) Steam Key GLOBAL</t>
  </si>
  <si>
    <t>t-bnaa87a</t>
  </si>
  <si>
    <t>o-y4rddhe</t>
  </si>
  <si>
    <t>Auction campaign fee</t>
  </si>
  <si>
    <t>Order: o-y4rddhe Internet Cafe Simulator 2 (PC) Steam Key GLOBAL</t>
  </si>
  <si>
    <t>t-bnaa87o</t>
  </si>
  <si>
    <t>CO</t>
  </si>
  <si>
    <t>t-bnaia3a</t>
  </si>
  <si>
    <t>o-y4rbpte</t>
  </si>
  <si>
    <t>Order: o-y4rbpte Internet Cafe Simulator 2 (PC) Steam Key GLOBAL</t>
  </si>
  <si>
    <t>PE</t>
  </si>
  <si>
    <t>t-bnci8co</t>
  </si>
  <si>
    <t>o-y359zty</t>
  </si>
  <si>
    <t>Order: o-y359zty Internet Cafe Simulator 2 (PC) Steam Key GLOBAL</t>
  </si>
  <si>
    <t>t-bnci8cy</t>
  </si>
  <si>
    <t>RO</t>
  </si>
  <si>
    <t>t-bnm4tce</t>
  </si>
  <si>
    <t>o-y35pm7o</t>
  </si>
  <si>
    <t>Order: o-y35pm7o Internet Cafe Simulator 2 (PC) Steam Key GLOBAL</t>
  </si>
  <si>
    <t>t-bnm4tcy</t>
  </si>
  <si>
    <t>CH</t>
  </si>
  <si>
    <t>t-bngbkny</t>
  </si>
  <si>
    <t>o-y3z1uxo</t>
  </si>
  <si>
    <t>Order: o-y3z1uxo Internet Cafe Simulator 2 (PC) Steam Key GLOBAL</t>
  </si>
  <si>
    <t>t-bngbkba</t>
  </si>
  <si>
    <t>t-bb9dd5y</t>
  </si>
  <si>
    <t>o-y3ureko</t>
  </si>
  <si>
    <t>Order: o-y3ureko Internet Cafe Simulator 2 (PC) Steam Key GLOBAL</t>
  </si>
  <si>
    <t>AR</t>
  </si>
  <si>
    <t>Total Keys Avaliable</t>
  </si>
  <si>
    <t>Total Keys Sold</t>
  </si>
  <si>
    <t xml:space="preserve">Refunded </t>
  </si>
  <si>
    <t>Total Keys Avaliable after sales</t>
  </si>
  <si>
    <t>Total Amount Sold</t>
  </si>
  <si>
    <t>Refunded Amount</t>
  </si>
  <si>
    <t>Total Amount Sold After Refunds</t>
  </si>
  <si>
    <t>DrKeys Commission: 15%</t>
  </si>
  <si>
    <t>Partner Share (Publisher/Developer): 85%</t>
  </si>
  <si>
    <t>Partner Share (Publisher/Developer): 85% Avaliable to withdraw</t>
  </si>
  <si>
    <t>Settlement Amount</t>
  </si>
  <si>
    <t>The Remaining Amount Will Be Settled Later</t>
  </si>
  <si>
    <t>Avaliable to withdraw Later</t>
  </si>
  <si>
    <t>These fees are customer-related, not merchant-related.</t>
  </si>
  <si>
    <t>Marketplace Price = Amount + Commission</t>
  </si>
  <si>
    <t>DrKeys Payout Receipt (EUR)</t>
  </si>
  <si>
    <t>Receipt / Statement ID</t>
  </si>
  <si>
    <t>Report Type</t>
  </si>
  <si>
    <t>Weekly Settlement Report</t>
  </si>
  <si>
    <t>Report Period</t>
  </si>
  <si>
    <t>Partner (Publisher/Developer)</t>
  </si>
  <si>
    <t>Partner Name / Company</t>
  </si>
  <si>
    <t>Currency</t>
  </si>
  <si>
    <t>EUR (€)</t>
  </si>
  <si>
    <t>Summary</t>
  </si>
  <si>
    <t>Paid to Partner (Publisher/Developer)</t>
  </si>
  <si>
    <t>Notes: Amounts are shown in EUR. Payout availability depends on third-party platform settlement completion and the absence of any hold. Reports are issued weekly, but payout timing depends on settlement timing.</t>
  </si>
  <si>
    <t>12/15/2025 to 1/12/2026</t>
  </si>
  <si>
    <t>DRK-PR-2026-01-20-#0001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</si>
</sst>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&quot;€&quot;\ #,##0.0000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9"/>
      <name val="Aptos Narrow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sz val="11"/>
      <color rgb="FF0000FF"/>
      <name val="Calibri"/>
    </font>
    <font>
      <b/>
      <sz val="12"/>
      <name val="Calibri"/>
    </font>
    <font>
      <sz val="11"/>
      <name val="Calibri"/>
    </font>
    <font>
      <i/>
      <sz val="10"/>
      <color rgb="FF404040"/>
      <name val="Calibri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F4E79"/>
      </patternFill>
    </fill>
    <fill>
      <patternFill patternType="solid">
        <fgColor rgb="FFD9E1F2"/>
      </patternFill>
    </fill>
    <fill>
      <patternFill patternType="solid">
        <fgColor rgb="FFDDEBF7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22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/>
    </xf>
    <xf numFmtId="0" fontId="0" fillId="35" borderId="0" xfId="0" applyFill="1" applyAlignment="1">
      <alignment horizontal="center" vertical="center" wrapText="1"/>
    </xf>
    <xf numFmtId="10" fontId="0" fillId="0" borderId="0" xfId="0" applyNumberFormat="1"/>
    <xf numFmtId="164" fontId="0" fillId="0" borderId="0" xfId="0" applyNumberFormat="1"/>
    <xf numFmtId="0" fontId="20" fillId="37" borderId="11" xfId="0" applyFont="1" applyFill="1" applyBorder="1" applyAlignment="1">
      <alignment horizontal="left" vertical="center" wrapText="1"/>
    </xf>
    <xf numFmtId="0" fontId="21" fillId="37" borderId="11" xfId="0" applyFont="1" applyFill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0" fillId="38" borderId="11" xfId="0" applyFont="1" applyFill="1" applyBorder="1" applyAlignment="1">
      <alignment horizontal="left" vertical="center" wrapText="1"/>
    </xf>
    <xf numFmtId="164" fontId="23" fillId="38" borderId="11" xfId="0" applyNumberFormat="1" applyFont="1" applyFill="1" applyBorder="1" applyAlignment="1">
      <alignment horizontal="right" vertical="center" wrapText="1"/>
    </xf>
    <xf numFmtId="165" fontId="23" fillId="38" borderId="11" xfId="0" applyNumberFormat="1" applyFont="1" applyFill="1" applyBorder="1" applyAlignment="1">
      <alignment horizontal="right" vertical="center" wrapText="1"/>
    </xf>
    <xf numFmtId="0" fontId="20" fillId="2" borderId="11" xfId="0" applyFont="1" applyFill="1" applyBorder="1" applyAlignment="1">
      <alignment horizontal="left" vertical="center" wrapText="1"/>
    </xf>
    <xf numFmtId="164" fontId="23" fillId="2" borderId="11" xfId="0" applyNumberFormat="1" applyFont="1" applyFill="1" applyBorder="1" applyAlignment="1">
      <alignment horizontal="right" vertical="center" wrapText="1"/>
    </xf>
    <xf numFmtId="0" fontId="19" fillId="36" borderId="0" xfId="0" applyFont="1" applyFill="1" applyAlignment="1">
      <alignment horizontal="center" vertical="center" wrapText="1"/>
    </xf>
    <xf numFmtId="0" fontId="0" fillId="0" borderId="0" xfId="0"/>
    <xf numFmtId="0" fontId="24" fillId="0" borderId="0" xfId="0" applyFon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CC1A1-0BF0-464E-9CEC-380174B8D0C9}">
  <dimension ref="A1:S35"/>
  <sheetViews>
    <sheetView workbookViewId="0">
      <selection activeCell="B2" sqref="B2"/>
    </sheetView>
  </sheetViews>
  <sheetFormatPr defaultRowHeight="15" x14ac:dyDescent="0.25"/>
  <cols>
    <col min="1" max="1" width="20.85546875" style="1" customWidth="1"/>
    <col min="2" max="2" width="21.5703125" style="1" customWidth="1"/>
    <col min="3" max="3" width="19.7109375" style="1" customWidth="1"/>
    <col min="4" max="4" width="22.28515625" style="1" customWidth="1"/>
    <col min="5" max="5" width="20.85546875" style="1" customWidth="1"/>
    <col min="6" max="6" width="63.28515625" style="1" customWidth="1"/>
    <col min="7" max="7" width="24.5703125" style="1" customWidth="1"/>
    <col min="8" max="8" width="26.5703125" style="1" customWidth="1"/>
    <col min="9" max="9" width="18.28515625" style="1" customWidth="1"/>
    <col min="10" max="10" width="16.85546875" style="1" customWidth="1"/>
    <col min="11" max="11" width="24.28515625" style="1" customWidth="1"/>
    <col min="12" max="12" width="15.7109375" style="1" customWidth="1"/>
    <col min="13" max="13" width="21.5703125" style="1" customWidth="1"/>
    <col min="14" max="14" width="28.140625" style="1" customWidth="1"/>
    <col min="15" max="15" width="19.5703125" style="1" customWidth="1"/>
    <col min="16" max="16" width="10.42578125" style="1" customWidth="1"/>
    <col min="17" max="17" width="18.5703125" style="1" customWidth="1"/>
    <col min="18" max="18" width="9.140625" style="1"/>
    <col min="19" max="19" width="18.28515625" style="1" customWidth="1"/>
    <col min="20" max="16384" width="9.140625" style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1" t="s">
        <v>19</v>
      </c>
      <c r="B2" s="2">
        <v>46034.409861111111</v>
      </c>
      <c r="C2" s="1" t="s">
        <v>20</v>
      </c>
      <c r="D2" s="1" t="s">
        <v>21</v>
      </c>
      <c r="E2" s="1" t="s">
        <v>22</v>
      </c>
      <c r="F2" s="1" t="s">
        <v>23</v>
      </c>
      <c r="G2" s="1">
        <v>5.19</v>
      </c>
      <c r="H2" s="1" t="s">
        <v>24</v>
      </c>
      <c r="I2" s="1" t="s">
        <v>25</v>
      </c>
      <c r="J2" s="1">
        <v>6.69</v>
      </c>
      <c r="K2" s="1" t="s">
        <v>24</v>
      </c>
      <c r="L2" s="1">
        <v>-0.6</v>
      </c>
      <c r="M2" s="1" t="s">
        <v>24</v>
      </c>
      <c r="N2" s="1">
        <v>-0.9</v>
      </c>
      <c r="O2" s="1" t="s">
        <v>24</v>
      </c>
      <c r="P2" s="1">
        <v>0</v>
      </c>
      <c r="Q2" s="1" t="s">
        <v>24</v>
      </c>
    </row>
    <row r="3" spans="1:19" x14ac:dyDescent="0.25">
      <c r="A3" s="1" t="s">
        <v>19</v>
      </c>
      <c r="B3" s="2">
        <v>46032.294027777774</v>
      </c>
      <c r="C3" s="1" t="s">
        <v>26</v>
      </c>
      <c r="D3" s="1" t="s">
        <v>27</v>
      </c>
      <c r="E3" s="1" t="s">
        <v>22</v>
      </c>
      <c r="F3" s="1" t="s">
        <v>28</v>
      </c>
      <c r="G3" s="1">
        <v>5.19</v>
      </c>
      <c r="H3" s="1" t="s">
        <v>24</v>
      </c>
      <c r="I3" s="1" t="s">
        <v>29</v>
      </c>
      <c r="J3" s="1">
        <v>6.94</v>
      </c>
      <c r="K3" s="1" t="s">
        <v>24</v>
      </c>
      <c r="L3" s="1">
        <v>-0.6</v>
      </c>
      <c r="M3" s="1" t="s">
        <v>24</v>
      </c>
      <c r="N3" s="1">
        <v>-0.65</v>
      </c>
      <c r="O3" s="1" t="s">
        <v>24</v>
      </c>
      <c r="P3" s="1">
        <v>0</v>
      </c>
      <c r="Q3" s="1" t="s">
        <v>24</v>
      </c>
      <c r="R3" s="1">
        <v>-0.5</v>
      </c>
      <c r="S3" s="1" t="s">
        <v>24</v>
      </c>
    </row>
    <row r="4" spans="1:19" x14ac:dyDescent="0.25">
      <c r="A4" s="1" t="s">
        <v>19</v>
      </c>
      <c r="B4" s="2">
        <v>46029.998217592591</v>
      </c>
      <c r="C4" s="1" t="s">
        <v>30</v>
      </c>
      <c r="D4" s="1" t="s">
        <v>31</v>
      </c>
      <c r="E4" s="1" t="s">
        <v>22</v>
      </c>
      <c r="F4" s="1" t="s">
        <v>32</v>
      </c>
      <c r="G4" s="1">
        <v>5.34</v>
      </c>
      <c r="H4" s="1" t="s">
        <v>24</v>
      </c>
      <c r="I4" s="1" t="s">
        <v>33</v>
      </c>
      <c r="J4" s="1">
        <v>6.85</v>
      </c>
      <c r="K4" s="1" t="s">
        <v>24</v>
      </c>
      <c r="L4" s="1">
        <v>-0.61</v>
      </c>
      <c r="M4" s="1" t="s">
        <v>24</v>
      </c>
      <c r="N4" s="1">
        <v>-0.9</v>
      </c>
      <c r="O4" s="1" t="s">
        <v>24</v>
      </c>
      <c r="P4" s="1">
        <v>0</v>
      </c>
      <c r="Q4" s="1" t="s">
        <v>24</v>
      </c>
    </row>
    <row r="5" spans="1:19" x14ac:dyDescent="0.25">
      <c r="A5" s="1" t="s">
        <v>19</v>
      </c>
      <c r="B5" s="2">
        <v>46029.063194444447</v>
      </c>
      <c r="C5" s="1" t="s">
        <v>34</v>
      </c>
      <c r="D5" s="1" t="s">
        <v>35</v>
      </c>
      <c r="E5" s="1" t="s">
        <v>22</v>
      </c>
      <c r="F5" s="1" t="s">
        <v>36</v>
      </c>
      <c r="G5" s="1">
        <v>4.95</v>
      </c>
      <c r="H5" s="1" t="s">
        <v>24</v>
      </c>
      <c r="I5" s="1" t="s">
        <v>33</v>
      </c>
      <c r="J5" s="1">
        <v>6.58</v>
      </c>
      <c r="K5" s="1" t="s">
        <v>24</v>
      </c>
      <c r="L5" s="1">
        <v>-0.57999999999999996</v>
      </c>
      <c r="M5" s="1" t="s">
        <v>24</v>
      </c>
      <c r="N5" s="1">
        <v>-1.05</v>
      </c>
      <c r="O5" s="1" t="s">
        <v>24</v>
      </c>
      <c r="P5" s="1">
        <v>0</v>
      </c>
      <c r="Q5" s="1" t="s">
        <v>24</v>
      </c>
    </row>
    <row r="6" spans="1:19" x14ac:dyDescent="0.25">
      <c r="A6" s="1" t="s">
        <v>19</v>
      </c>
      <c r="B6" s="2">
        <v>46028.062222222223</v>
      </c>
      <c r="C6" s="1" t="s">
        <v>37</v>
      </c>
      <c r="D6" s="1" t="s">
        <v>38</v>
      </c>
      <c r="E6" s="1" t="s">
        <v>39</v>
      </c>
      <c r="F6" s="1" t="s">
        <v>40</v>
      </c>
      <c r="G6" s="1">
        <v>-0.69</v>
      </c>
      <c r="H6" s="1" t="s">
        <v>24</v>
      </c>
    </row>
    <row r="7" spans="1:19" x14ac:dyDescent="0.25">
      <c r="A7" s="1" t="s">
        <v>19</v>
      </c>
      <c r="B7" s="2">
        <v>46028.062222222223</v>
      </c>
      <c r="C7" s="1" t="s">
        <v>41</v>
      </c>
      <c r="D7" s="1" t="s">
        <v>38</v>
      </c>
      <c r="E7" s="1" t="s">
        <v>22</v>
      </c>
      <c r="F7" s="1" t="s">
        <v>40</v>
      </c>
      <c r="G7" s="1">
        <v>5.64</v>
      </c>
      <c r="H7" s="1" t="s">
        <v>24</v>
      </c>
      <c r="I7" s="1" t="s">
        <v>42</v>
      </c>
      <c r="J7" s="1">
        <v>7.54</v>
      </c>
      <c r="K7" s="1" t="s">
        <v>24</v>
      </c>
      <c r="L7" s="1">
        <v>-0.57999999999999996</v>
      </c>
      <c r="M7" s="1" t="s">
        <v>24</v>
      </c>
      <c r="N7" s="1">
        <v>-1.32</v>
      </c>
      <c r="O7" s="1" t="s">
        <v>24</v>
      </c>
      <c r="P7" s="1">
        <v>0</v>
      </c>
      <c r="Q7" s="1" t="s">
        <v>24</v>
      </c>
    </row>
    <row r="8" spans="1:19" x14ac:dyDescent="0.25">
      <c r="A8" s="1" t="s">
        <v>19</v>
      </c>
      <c r="B8" s="2">
        <v>46027.999756944446</v>
      </c>
      <c r="C8" s="1" t="s">
        <v>43</v>
      </c>
      <c r="D8" s="1" t="s">
        <v>44</v>
      </c>
      <c r="E8" s="1" t="s">
        <v>22</v>
      </c>
      <c r="F8" s="1" t="s">
        <v>45</v>
      </c>
      <c r="G8" s="1">
        <v>4.95</v>
      </c>
      <c r="H8" s="1" t="s">
        <v>24</v>
      </c>
      <c r="I8" s="1" t="s">
        <v>46</v>
      </c>
      <c r="J8" s="1">
        <v>5.74</v>
      </c>
      <c r="K8" s="1" t="s">
        <v>24</v>
      </c>
      <c r="L8" s="1">
        <v>-0.57999999999999996</v>
      </c>
      <c r="M8" s="1" t="s">
        <v>24</v>
      </c>
      <c r="N8" s="1">
        <v>-0.93</v>
      </c>
      <c r="O8" s="1" t="s">
        <v>24</v>
      </c>
      <c r="P8" s="1">
        <v>-0.72</v>
      </c>
      <c r="Q8" s="1" t="s">
        <v>24</v>
      </c>
    </row>
    <row r="9" spans="1:19" x14ac:dyDescent="0.25">
      <c r="A9" s="1" t="s">
        <v>19</v>
      </c>
      <c r="B9" s="2">
        <v>46017.692673611113</v>
      </c>
      <c r="C9" s="1" t="s">
        <v>47</v>
      </c>
      <c r="D9" s="1" t="s">
        <v>48</v>
      </c>
      <c r="E9" s="1" t="s">
        <v>39</v>
      </c>
      <c r="F9" s="1" t="s">
        <v>49</v>
      </c>
      <c r="G9" s="1">
        <v>-0.84</v>
      </c>
      <c r="H9" s="1" t="s">
        <v>24</v>
      </c>
    </row>
    <row r="10" spans="1:19" x14ac:dyDescent="0.25">
      <c r="A10" s="1" t="s">
        <v>19</v>
      </c>
      <c r="B10" s="2">
        <v>46017.692673611113</v>
      </c>
      <c r="C10" s="1" t="s">
        <v>50</v>
      </c>
      <c r="D10" s="1" t="s">
        <v>48</v>
      </c>
      <c r="E10" s="1" t="s">
        <v>22</v>
      </c>
      <c r="F10" s="1" t="s">
        <v>49</v>
      </c>
      <c r="G10" s="1">
        <v>6.98</v>
      </c>
      <c r="H10" s="1" t="s">
        <v>24</v>
      </c>
      <c r="I10" s="1" t="s">
        <v>51</v>
      </c>
      <c r="J10" s="1">
        <v>8.51</v>
      </c>
      <c r="K10" s="1" t="s">
        <v>24</v>
      </c>
      <c r="L10" s="1">
        <v>-0.66</v>
      </c>
      <c r="M10" s="1" t="s">
        <v>24</v>
      </c>
      <c r="N10" s="1">
        <v>-0.87</v>
      </c>
      <c r="O10" s="1" t="s">
        <v>24</v>
      </c>
      <c r="P10" s="1">
        <v>0</v>
      </c>
      <c r="Q10" s="1" t="s">
        <v>24</v>
      </c>
    </row>
    <row r="11" spans="1:19" x14ac:dyDescent="0.25">
      <c r="A11" s="1" t="s">
        <v>19</v>
      </c>
      <c r="B11" s="2">
        <v>46016.953796296293</v>
      </c>
      <c r="C11" s="1" t="s">
        <v>52</v>
      </c>
      <c r="D11" s="1" t="s">
        <v>53</v>
      </c>
      <c r="E11" s="1" t="s">
        <v>39</v>
      </c>
      <c r="F11" s="1" t="s">
        <v>54</v>
      </c>
      <c r="G11" s="1">
        <v>-0.84</v>
      </c>
      <c r="H11" s="1" t="s">
        <v>24</v>
      </c>
    </row>
    <row r="12" spans="1:19" x14ac:dyDescent="0.25">
      <c r="A12" s="1" t="s">
        <v>19</v>
      </c>
      <c r="B12" s="2">
        <v>46016.953796296293</v>
      </c>
      <c r="C12" s="1" t="s">
        <v>55</v>
      </c>
      <c r="D12" s="1" t="s">
        <v>53</v>
      </c>
      <c r="E12" s="1" t="s">
        <v>22</v>
      </c>
      <c r="F12" s="1" t="s">
        <v>54</v>
      </c>
      <c r="G12" s="1">
        <v>5.84</v>
      </c>
      <c r="H12" s="1" t="s">
        <v>24</v>
      </c>
      <c r="I12" s="1" t="s">
        <v>56</v>
      </c>
      <c r="J12" s="1">
        <v>7.05</v>
      </c>
      <c r="K12" s="1" t="s">
        <v>24</v>
      </c>
      <c r="L12" s="1">
        <v>-0.57999999999999996</v>
      </c>
      <c r="M12" s="1" t="s">
        <v>24</v>
      </c>
      <c r="N12" s="1">
        <v>-0.63</v>
      </c>
      <c r="O12" s="1" t="s">
        <v>24</v>
      </c>
      <c r="P12" s="1">
        <v>0</v>
      </c>
      <c r="Q12" s="1" t="s">
        <v>24</v>
      </c>
    </row>
    <row r="13" spans="1:19" x14ac:dyDescent="0.25">
      <c r="A13" s="1" t="s">
        <v>19</v>
      </c>
      <c r="B13" s="2">
        <v>46012.665381944447</v>
      </c>
      <c r="C13" s="1" t="s">
        <v>57</v>
      </c>
      <c r="D13" s="1" t="s">
        <v>58</v>
      </c>
      <c r="E13" s="1" t="s">
        <v>39</v>
      </c>
      <c r="F13" s="1" t="s">
        <v>59</v>
      </c>
      <c r="G13" s="1">
        <v>-0.84</v>
      </c>
      <c r="H13" s="1" t="s">
        <v>24</v>
      </c>
    </row>
    <row r="14" spans="1:19" x14ac:dyDescent="0.25">
      <c r="A14" s="1" t="s">
        <v>19</v>
      </c>
      <c r="B14" s="2">
        <v>46012.665381944447</v>
      </c>
      <c r="C14" s="1" t="s">
        <v>60</v>
      </c>
      <c r="D14" s="1" t="s">
        <v>58</v>
      </c>
      <c r="E14" s="1" t="s">
        <v>22</v>
      </c>
      <c r="F14" s="1" t="s">
        <v>59</v>
      </c>
      <c r="G14" s="1">
        <v>5.84</v>
      </c>
      <c r="H14" s="1" t="s">
        <v>24</v>
      </c>
      <c r="I14" s="1" t="s">
        <v>29</v>
      </c>
      <c r="J14" s="1">
        <v>7.15</v>
      </c>
      <c r="K14" s="1" t="s">
        <v>24</v>
      </c>
      <c r="L14" s="1">
        <v>-0.57999999999999996</v>
      </c>
      <c r="M14" s="1" t="s">
        <v>24</v>
      </c>
      <c r="N14" s="1">
        <v>-0.73</v>
      </c>
      <c r="O14" s="1" t="s">
        <v>24</v>
      </c>
      <c r="P14" s="1">
        <v>0</v>
      </c>
      <c r="Q14" s="1" t="s">
        <v>24</v>
      </c>
      <c r="R14" s="1">
        <v>0</v>
      </c>
      <c r="S14" s="1" t="s">
        <v>24</v>
      </c>
    </row>
    <row r="15" spans="1:19" x14ac:dyDescent="0.25">
      <c r="A15" s="1" t="s">
        <v>19</v>
      </c>
      <c r="B15" s="2">
        <v>46006.872511574074</v>
      </c>
      <c r="C15" s="1" t="s">
        <v>61</v>
      </c>
      <c r="D15" s="1" t="s">
        <v>62</v>
      </c>
      <c r="E15" s="1" t="s">
        <v>22</v>
      </c>
      <c r="F15" s="1" t="s">
        <v>63</v>
      </c>
      <c r="G15" s="1">
        <v>5.34</v>
      </c>
      <c r="H15" s="1" t="s">
        <v>24</v>
      </c>
      <c r="I15" s="1" t="s">
        <v>64</v>
      </c>
      <c r="J15" s="1">
        <v>7.1</v>
      </c>
      <c r="K15" s="1" t="s">
        <v>24</v>
      </c>
      <c r="L15" s="1">
        <v>-0.61</v>
      </c>
      <c r="M15" s="1" t="s">
        <v>24</v>
      </c>
      <c r="N15" s="1">
        <v>-1.1499999999999999</v>
      </c>
      <c r="O15" s="1" t="s">
        <v>24</v>
      </c>
      <c r="P15" s="1">
        <v>0</v>
      </c>
      <c r="Q15" s="1" t="s">
        <v>24</v>
      </c>
    </row>
    <row r="16" spans="1:19" ht="30" x14ac:dyDescent="0.25">
      <c r="B16" s="2"/>
      <c r="G16" s="7" t="s">
        <v>79</v>
      </c>
      <c r="N16" s="7" t="s">
        <v>78</v>
      </c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2" spans="2:2" x14ac:dyDescent="0.25">
      <c r="B32" s="2"/>
    </row>
    <row r="33" spans="2:2" x14ac:dyDescent="0.25">
      <c r="B33" s="2"/>
    </row>
    <row r="34" spans="2:2" x14ac:dyDescent="0.25">
      <c r="B34" s="2"/>
    </row>
    <row r="35" spans="2:2" x14ac:dyDescent="0.25">
      <c r="B3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23D18-84A5-43D8-92B7-B12930DA9053}">
  <dimension ref="C3:L7"/>
  <sheetViews>
    <sheetView workbookViewId="0">
      <selection activeCell="H18" sqref="H18"/>
    </sheetView>
  </sheetViews>
  <sheetFormatPr defaultRowHeight="15" x14ac:dyDescent="0.25"/>
  <cols>
    <col min="3" max="3" width="30.42578125" customWidth="1"/>
    <col min="4" max="4" width="8.7109375" customWidth="1"/>
    <col min="5" max="5" width="11.42578125" customWidth="1"/>
    <col min="6" max="6" width="34" customWidth="1"/>
    <col min="9" max="9" width="60.42578125" customWidth="1"/>
    <col min="10" max="10" width="13.28515625" customWidth="1"/>
    <col min="11" max="11" width="25.5703125" customWidth="1"/>
  </cols>
  <sheetData>
    <row r="3" spans="3:12" x14ac:dyDescent="0.25">
      <c r="C3" s="4" t="s">
        <v>65</v>
      </c>
      <c r="D3" s="5">
        <v>30</v>
      </c>
      <c r="E3" s="1"/>
      <c r="F3" s="4" t="s">
        <v>69</v>
      </c>
      <c r="G3" s="5">
        <f>SUM('Sample Report'!G2:G15)</f>
        <v>52.05</v>
      </c>
      <c r="H3" s="1"/>
      <c r="I3" s="4" t="s">
        <v>69</v>
      </c>
      <c r="J3" s="5">
        <f>SUM(J4:J5)</f>
        <v>52.05</v>
      </c>
      <c r="K3" s="1"/>
      <c r="L3" s="1"/>
    </row>
    <row r="4" spans="3:12" x14ac:dyDescent="0.25">
      <c r="C4" s="4" t="s">
        <v>66</v>
      </c>
      <c r="D4" s="5">
        <f>COUNTIF('Sample Report'!E:E,"Sale")</f>
        <v>10</v>
      </c>
      <c r="E4" s="1"/>
      <c r="F4" s="4" t="s">
        <v>70</v>
      </c>
      <c r="G4" s="5">
        <v>0</v>
      </c>
      <c r="H4" s="1"/>
      <c r="I4" s="4" t="s">
        <v>72</v>
      </c>
      <c r="J4" s="5">
        <f>G5*0.15</f>
        <v>7.8074999999999992</v>
      </c>
      <c r="K4" s="1"/>
      <c r="L4" s="1"/>
    </row>
    <row r="5" spans="3:12" x14ac:dyDescent="0.25">
      <c r="C5" s="4" t="s">
        <v>67</v>
      </c>
      <c r="D5" s="5">
        <v>0</v>
      </c>
      <c r="E5" s="1"/>
      <c r="F5" s="4" t="s">
        <v>71</v>
      </c>
      <c r="G5" s="5">
        <f>G3-G4</f>
        <v>52.05</v>
      </c>
      <c r="H5" s="1"/>
      <c r="I5" s="4" t="s">
        <v>73</v>
      </c>
      <c r="J5" s="5">
        <f>G5*0.85</f>
        <v>44.2425</v>
      </c>
      <c r="K5" s="1"/>
      <c r="L5" s="1"/>
    </row>
    <row r="6" spans="3:12" x14ac:dyDescent="0.25">
      <c r="C6" s="4" t="s">
        <v>68</v>
      </c>
      <c r="D6" s="5">
        <f>D3-D4+D5</f>
        <v>20</v>
      </c>
      <c r="E6" s="1"/>
      <c r="F6" s="1"/>
      <c r="G6" s="1"/>
      <c r="H6" s="1"/>
      <c r="I6" s="4" t="s">
        <v>74</v>
      </c>
      <c r="J6" s="6">
        <v>25</v>
      </c>
      <c r="K6" s="3" t="s">
        <v>75</v>
      </c>
      <c r="L6" s="1"/>
    </row>
    <row r="7" spans="3:12" x14ac:dyDescent="0.25">
      <c r="C7" s="1"/>
      <c r="D7" s="1"/>
      <c r="E7" s="1"/>
      <c r="F7" s="1"/>
      <c r="G7" s="1"/>
      <c r="H7" s="1"/>
      <c r="I7" s="4" t="s">
        <v>76</v>
      </c>
      <c r="J7" s="5">
        <v>19.2425</v>
      </c>
      <c r="K7" s="1" t="s">
        <v>77</v>
      </c>
      <c r="L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7E916-7A91-4EA4-9554-9492EE5288B5}">
  <dimension ref="A1:D16"/>
  <sheetViews>
    <sheetView tabSelected="1" workbookViewId="0">
      <selection activeCell="A22" sqref="A22"/>
    </sheetView>
  </sheetViews>
  <sheetFormatPr defaultRowHeight="15" x14ac:dyDescent="0.25"/>
  <cols>
    <col min="1" max="1" width="52" customWidth="1"/>
    <col min="2" max="2" width="18" customWidth="1"/>
    <col min="3" max="4" width="13" hidden="1" customWidth="1"/>
  </cols>
  <sheetData>
    <row r="1" spans="1:4" ht="27.95" customHeight="1" x14ac:dyDescent="0.25">
      <c r="A1" s="18" t="s">
        <v>80</v>
      </c>
      <c r="B1" s="19"/>
      <c r="D1" s="8">
        <v>0.15</v>
      </c>
    </row>
    <row r="2" spans="1:4" x14ac:dyDescent="0.25">
      <c r="D2" s="9">
        <v>25</v>
      </c>
    </row>
    <row r="3" spans="1:4" ht="30" x14ac:dyDescent="0.25">
      <c r="A3" s="10" t="s">
        <v>81</v>
      </c>
      <c r="B3" s="11" t="s">
        <v>93</v>
      </c>
    </row>
    <row r="4" spans="1:4" ht="30" x14ac:dyDescent="0.25">
      <c r="A4" s="10" t="s">
        <v>82</v>
      </c>
      <c r="B4" s="11" t="s">
        <v>83</v>
      </c>
    </row>
    <row r="5" spans="1:4" ht="30" x14ac:dyDescent="0.25">
      <c r="A5" s="10" t="s">
        <v>84</v>
      </c>
      <c r="B5" s="11" t="s">
        <v>92</v>
      </c>
    </row>
    <row r="6" spans="1:4" ht="30" x14ac:dyDescent="0.25">
      <c r="A6" s="10" t="s">
        <v>85</v>
      </c>
      <c r="B6" s="11" t="s">
        <v>86</v>
      </c>
    </row>
    <row r="7" spans="1:4" x14ac:dyDescent="0.25">
      <c r="A7" s="10" t="s">
        <v>87</v>
      </c>
      <c r="B7" s="11" t="s">
        <v>88</v>
      </c>
    </row>
    <row r="8" spans="1:4" ht="15.75" x14ac:dyDescent="0.25">
      <c r="A8" s="12" t="s">
        <v>89</v>
      </c>
    </row>
    <row r="9" spans="1:4" x14ac:dyDescent="0.25">
      <c r="A9" s="13" t="s">
        <v>69</v>
      </c>
      <c r="B9" s="14">
        <f>Summary!J3</f>
        <v>52.05</v>
      </c>
    </row>
    <row r="10" spans="1:4" x14ac:dyDescent="0.25">
      <c r="A10" s="13" t="s">
        <v>72</v>
      </c>
      <c r="B10" s="15">
        <f>B9*$D$1</f>
        <v>7.8074999999999992</v>
      </c>
    </row>
    <row r="11" spans="1:4" x14ac:dyDescent="0.25">
      <c r="A11" s="13" t="s">
        <v>73</v>
      </c>
      <c r="B11" s="15">
        <f>B9-B10</f>
        <v>44.2425</v>
      </c>
    </row>
    <row r="12" spans="1:4" x14ac:dyDescent="0.25">
      <c r="A12" s="16" t="s">
        <v>90</v>
      </c>
      <c r="B12" s="17">
        <f>$D$2</f>
        <v>25</v>
      </c>
    </row>
    <row r="13" spans="1:4" x14ac:dyDescent="0.25">
      <c r="A13" s="13" t="s">
        <v>76</v>
      </c>
      <c r="B13" s="15">
        <f>B11-B12</f>
        <v>19.2425</v>
      </c>
    </row>
    <row r="16" spans="1:4" ht="42" customHeight="1" x14ac:dyDescent="0.25">
      <c r="A16" s="20" t="s">
        <v>91</v>
      </c>
      <c r="B16" s="19"/>
    </row>
  </sheetData>
  <mergeCells count="2">
    <mergeCell ref="A1:B1"/>
    <mergeCell ref="A16:B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Report</vt:lpstr>
      <vt:lpstr>Summary</vt:lpstr>
      <vt:lpstr>Payout Receipt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Subairah</dc:creator>
  <cp:lastModifiedBy>أحمد صادق صبيره</cp:lastModifiedBy>
  <dcterms:created xsi:type="dcterms:W3CDTF">2026-01-20T01:26:13Z</dcterms:created>
  <dcterms:modified xsi:type="dcterms:W3CDTF">2026-01-20T02:16:01Z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196578f-6ae1-40cd-93dd-1a3b7a6ede66_Enabled">
    <vt:lpwstr>true</vt:lpwstr>
  </property>
  <property fmtid="{D5CDD505-2E9C-101B-9397-08002B2CF9AE}" pid="3" name="MSIP_Label_b196578f-6ae1-40cd-93dd-1a3b7a6ede66_SetDate">
    <vt:lpwstr>2026-01-20T01:31:21Z</vt:lpwstr>
  </property>
  <property fmtid="{D5CDD505-2E9C-101B-9397-08002B2CF9AE}" pid="4" name="MSIP_Label_b196578f-6ae1-40cd-93dd-1a3b7a6ede66_Method">
    <vt:lpwstr>Standard</vt:lpwstr>
  </property>
  <property fmtid="{D5CDD505-2E9C-101B-9397-08002B2CF9AE}" pid="5" name="MSIP_Label_b196578f-6ae1-40cd-93dd-1a3b7a6ede66_Name">
    <vt:lpwstr>Public - عام</vt:lpwstr>
  </property>
  <property fmtid="{D5CDD505-2E9C-101B-9397-08002B2CF9AE}" pid="6" name="MSIP_Label_b196578f-6ae1-40cd-93dd-1a3b7a6ede66_SiteId">
    <vt:lpwstr>2c86bbfc-8d04-41ff-a83a-942f075e0f60</vt:lpwstr>
  </property>
  <property fmtid="{D5CDD505-2E9C-101B-9397-08002B2CF9AE}" pid="7" name="MSIP_Label_b196578f-6ae1-40cd-93dd-1a3b7a6ede66_ActionId">
    <vt:lpwstr>6e34ce85-a9d1-427c-9d4c-9743e639b850</vt:lpwstr>
  </property>
  <property fmtid="{D5CDD505-2E9C-101B-9397-08002B2CF9AE}" pid="8" name="MSIP_Label_b196578f-6ae1-40cd-93dd-1a3b7a6ede66_ContentBits">
    <vt:lpwstr>0</vt:lpwstr>
  </property>
  <property fmtid="{D5CDD505-2E9C-101B-9397-08002B2CF9AE}" pid="9" name="MSIP_Label_b196578f-6ae1-40cd-93dd-1a3b7a6ede66_Tag">
    <vt:lpwstr>10, 3, 0, 1</vt:lpwstr>
  </property>
</Properties>
</file>